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120" windowWidth="15480" windowHeight="10545" tabRatio="949"/>
  </bookViews>
  <sheets>
    <sheet name="8.00-13.00 " sheetId="17" r:id="rId1"/>
  </sheets>
  <definedNames>
    <definedName name="_xlnm.Print_Area" localSheetId="0">'8.00-13.00 '!$A$1:$N$44</definedName>
  </definedNames>
  <calcPr calcId="124519"/>
</workbook>
</file>

<file path=xl/calcChain.xml><?xml version="1.0" encoding="utf-8"?>
<calcChain xmlns="http://schemas.openxmlformats.org/spreadsheetml/2006/main">
  <c r="M13" i="17"/>
  <c r="H40"/>
  <c r="R38"/>
  <c r="Q38"/>
  <c r="O38"/>
  <c r="R37"/>
  <c r="Q37"/>
  <c r="P37"/>
  <c r="O37"/>
  <c r="K37"/>
  <c r="N37" s="1"/>
  <c r="K36" s="1"/>
  <c r="N36" s="1"/>
  <c r="K35" s="1"/>
  <c r="N35" s="1"/>
  <c r="K34" s="1"/>
  <c r="N34" s="1"/>
  <c r="K33" s="1"/>
  <c r="N33" s="1"/>
  <c r="K32" s="1"/>
  <c r="N32" s="1"/>
  <c r="K31" s="1"/>
  <c r="N31" s="1"/>
  <c r="K30" s="1"/>
  <c r="N30" s="1"/>
  <c r="K29" s="1"/>
  <c r="N29" s="1"/>
  <c r="K28" s="1"/>
  <c r="N28" s="1"/>
  <c r="K27" s="1"/>
  <c r="N27" s="1"/>
  <c r="K26" s="1"/>
  <c r="N26" s="1"/>
  <c r="K25" s="1"/>
  <c r="N25" s="1"/>
  <c r="K24" s="1"/>
  <c r="N24" s="1"/>
  <c r="K23" s="1"/>
  <c r="N23" s="1"/>
  <c r="K22" s="1"/>
  <c r="N40" s="1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A23"/>
  <c r="C23" s="1"/>
  <c r="A24" s="1"/>
  <c r="C24" s="1"/>
  <c r="A25" s="1"/>
  <c r="C25" s="1"/>
  <c r="A26" s="1"/>
  <c r="C26" s="1"/>
  <c r="A27" s="1"/>
  <c r="C27" s="1"/>
  <c r="A28" s="1"/>
  <c r="C28" s="1"/>
  <c r="A29" s="1"/>
  <c r="C29" s="1"/>
  <c r="A30" s="1"/>
  <c r="C30" s="1"/>
  <c r="A31" s="1"/>
  <c r="C31" s="1"/>
  <c r="A32" s="1"/>
  <c r="C32" s="1"/>
  <c r="A33" s="1"/>
  <c r="C33" s="1"/>
  <c r="A34" s="1"/>
  <c r="C34" s="1"/>
  <c r="A35" s="1"/>
  <c r="C35" s="1"/>
  <c r="A36" s="1"/>
  <c r="C36" s="1"/>
  <c r="A37" s="1"/>
  <c r="C37" s="1"/>
  <c r="A38" s="1"/>
  <c r="R22"/>
  <c r="P22"/>
  <c r="D40" l="1"/>
  <c r="G40"/>
</calcChain>
</file>

<file path=xl/sharedStrings.xml><?xml version="1.0" encoding="utf-8"?>
<sst xmlns="http://schemas.openxmlformats.org/spreadsheetml/2006/main" count="75" uniqueCount="64">
  <si>
    <t>________________________</t>
  </si>
  <si>
    <t>"____" __________________</t>
  </si>
  <si>
    <t>1. Наименование маршрута</t>
  </si>
  <si>
    <t>2. Перевозчик</t>
  </si>
  <si>
    <t>5. Вид сообщения</t>
  </si>
  <si>
    <t>6. Марка автобуса</t>
  </si>
  <si>
    <t>7. Вместимость</t>
  </si>
  <si>
    <t>8. В действии</t>
  </si>
  <si>
    <t>Расстояние в прям. напр. (км)</t>
  </si>
  <si>
    <t>Время на движение</t>
  </si>
  <si>
    <t>Наименование остановочных  (тарифных пунктов)</t>
  </si>
  <si>
    <t>Скорость в прямом направлении</t>
  </si>
  <si>
    <t>Скорость в обратном направлении</t>
  </si>
  <si>
    <t>прибытие</t>
  </si>
  <si>
    <t>стоянка</t>
  </si>
  <si>
    <t>отправление</t>
  </si>
  <si>
    <t>ч.-м.</t>
  </si>
  <si>
    <t>м.</t>
  </si>
  <si>
    <t xml:space="preserve">РАСПИСАНИЕ </t>
  </si>
  <si>
    <t>Рейс №1</t>
  </si>
  <si>
    <t>Рейс №2</t>
  </si>
  <si>
    <t>4.Периодичность обслуживания</t>
  </si>
  <si>
    <t>3.Протяженность          маршрута, км</t>
  </si>
  <si>
    <t>движения автобусов  по междугородному маршруту</t>
  </si>
  <si>
    <t>Директор ОАО "АТЭК -Могилев"</t>
  </si>
  <si>
    <t>И.В. Можаровский</t>
  </si>
  <si>
    <t>21 п/м</t>
  </si>
  <si>
    <t>обычный</t>
  </si>
  <si>
    <t>АС Славгород</t>
  </si>
  <si>
    <t xml:space="preserve">Время в пути, ч-мин </t>
  </si>
  <si>
    <t xml:space="preserve">Стоянка, ч-мин </t>
  </si>
  <si>
    <t xml:space="preserve">"СЛАВГОРОД - МОГИЛЕВ" </t>
  </si>
  <si>
    <t xml:space="preserve">Славгород - Могилев </t>
  </si>
  <si>
    <t>51 п/м</t>
  </si>
  <si>
    <t>Вировая</t>
  </si>
  <si>
    <t>Рабовичи</t>
  </si>
  <si>
    <t>Лесная</t>
  </si>
  <si>
    <t>Лопатичи</t>
  </si>
  <si>
    <t>Потеряевка</t>
  </si>
  <si>
    <t>Иванищевичи</t>
  </si>
  <si>
    <t>Долгий Мох</t>
  </si>
  <si>
    <t>Черенки</t>
  </si>
  <si>
    <t>Грязивец</t>
  </si>
  <si>
    <t>Сутоки</t>
  </si>
  <si>
    <t>Волковичи</t>
  </si>
  <si>
    <t>Кутня</t>
  </si>
  <si>
    <t>п.Бесчинье</t>
  </si>
  <si>
    <t>Смолка</t>
  </si>
  <si>
    <t>Амховая</t>
  </si>
  <si>
    <t xml:space="preserve">АВ Могилев </t>
  </si>
  <si>
    <t>Директор Славгородского филиала Автопарк № 21</t>
  </si>
  <si>
    <t>В.Л. Сафонов</t>
  </si>
  <si>
    <t>Славгородский филиал              Автопарк №21</t>
  </si>
  <si>
    <t>МАЗ 231</t>
  </si>
  <si>
    <t>МАЗ 241</t>
  </si>
  <si>
    <t>ежедневно</t>
  </si>
  <si>
    <t>с 15.03.2021г.</t>
  </si>
  <si>
    <t>СОГЛАСОВАНО:</t>
  </si>
  <si>
    <t>УТВЕРЖДАЮ:</t>
  </si>
  <si>
    <t>Заместитель председателя</t>
  </si>
  <si>
    <t>Славгородского РИК</t>
  </si>
  <si>
    <t>_________ А.М. Осмоловский</t>
  </si>
  <si>
    <t>"___" _____________ 2021 г.</t>
  </si>
  <si>
    <t>2021 г.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</si>
</sst>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Book Antiqua"/>
      <family val="1"/>
      <charset val="204"/>
    </font>
    <font>
      <sz val="16"/>
      <name val="Book Antiqua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/>
    <xf numFmtId="165" fontId="1" fillId="0" borderId="0" xfId="0" applyNumberFormat="1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/>
    <xf numFmtId="164" fontId="7" fillId="0" borderId="10" xfId="0" applyNumberFormat="1" applyFont="1" applyBorder="1" applyAlignment="1"/>
    <xf numFmtId="0" fontId="7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 applyAlignment="1"/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1" fillId="0" borderId="0" xfId="0" applyNumberFormat="1" applyFont="1" applyBorder="1" applyAlignment="1"/>
    <xf numFmtId="1" fontId="6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8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justify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view="pageBreakPreview" zoomScaleSheetLayoutView="100" workbookViewId="0">
      <selection activeCell="F5" sqref="F5"/>
    </sheetView>
  </sheetViews>
  <sheetFormatPr defaultRowHeight="12.75"/>
  <cols>
    <col min="1" max="1" width="9.85546875" customWidth="1"/>
    <col min="2" max="2" width="7.28515625" customWidth="1"/>
    <col min="3" max="3" width="9.85546875" customWidth="1"/>
    <col min="4" max="4" width="9" customWidth="1"/>
    <col min="5" max="5" width="8.85546875" customWidth="1"/>
    <col min="6" max="6" width="20" customWidth="1"/>
    <col min="7" max="7" width="10" customWidth="1"/>
    <col min="8" max="8" width="7.85546875" customWidth="1"/>
    <col min="9" max="9" width="4" customWidth="1"/>
    <col min="10" max="10" width="4.5703125" customWidth="1"/>
    <col min="11" max="11" width="8.85546875" customWidth="1"/>
    <col min="12" max="12" width="4.140625" customWidth="1"/>
    <col min="13" max="13" width="3.140625" customWidth="1"/>
    <col min="14" max="14" width="10.7109375" customWidth="1"/>
    <col min="15" max="15" width="9.85546875" customWidth="1"/>
    <col min="16" max="16" width="9.5703125" customWidth="1"/>
  </cols>
  <sheetData>
    <row r="1" spans="1:14" ht="24.75" customHeight="1">
      <c r="A1" s="45" t="s">
        <v>57</v>
      </c>
      <c r="B1" s="45"/>
      <c r="C1" s="46"/>
      <c r="D1" s="1"/>
      <c r="E1" s="1"/>
      <c r="F1" s="1"/>
      <c r="G1" s="108" t="s">
        <v>58</v>
      </c>
      <c r="H1" s="108"/>
      <c r="I1" s="108"/>
      <c r="J1" s="108"/>
      <c r="K1" s="108"/>
      <c r="L1" s="5"/>
      <c r="M1" s="5"/>
      <c r="N1" s="5"/>
    </row>
    <row r="2" spans="1:14" s="49" customFormat="1" ht="33" customHeight="1">
      <c r="A2" s="47" t="s">
        <v>59</v>
      </c>
      <c r="B2" s="48"/>
      <c r="C2" s="48"/>
      <c r="D2" s="48"/>
      <c r="E2" s="48"/>
      <c r="F2" s="48"/>
      <c r="G2" s="110" t="s">
        <v>24</v>
      </c>
      <c r="H2" s="110"/>
      <c r="I2" s="110"/>
      <c r="J2" s="110"/>
      <c r="K2" s="110"/>
      <c r="L2" s="110"/>
      <c r="M2" s="110"/>
      <c r="N2" s="110"/>
    </row>
    <row r="3" spans="1:14" s="49" customFormat="1" ht="20.25">
      <c r="A3" s="47" t="s">
        <v>60</v>
      </c>
      <c r="B3" s="47"/>
      <c r="C3" s="47"/>
      <c r="D3" s="47"/>
      <c r="E3" s="48"/>
      <c r="G3" s="49" t="s">
        <v>0</v>
      </c>
      <c r="K3" s="111" t="s">
        <v>25</v>
      </c>
      <c r="L3" s="111"/>
      <c r="M3" s="111"/>
      <c r="N3" s="111"/>
    </row>
    <row r="4" spans="1:14" ht="20.25">
      <c r="A4" s="9" t="s">
        <v>61</v>
      </c>
      <c r="B4" s="9"/>
      <c r="C4" s="9"/>
      <c r="D4" s="9"/>
      <c r="E4" s="1"/>
      <c r="F4" s="1"/>
    </row>
    <row r="5" spans="1:14" ht="20.25">
      <c r="A5" s="9" t="s">
        <v>62</v>
      </c>
      <c r="B5" s="9"/>
      <c r="C5" s="9"/>
      <c r="D5" s="9"/>
      <c r="E5" s="1"/>
      <c r="F5" s="1"/>
      <c r="G5" s="111" t="s">
        <v>1</v>
      </c>
      <c r="H5" s="111"/>
      <c r="I5" s="111"/>
      <c r="J5" s="111"/>
      <c r="K5" s="111"/>
      <c r="L5" s="8" t="s">
        <v>63</v>
      </c>
      <c r="M5" s="8"/>
      <c r="N5" s="9"/>
    </row>
    <row r="6" spans="1:14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5.5">
      <c r="A7" s="1"/>
      <c r="B7" s="1"/>
      <c r="C7" s="1"/>
      <c r="D7" s="109" t="s">
        <v>18</v>
      </c>
      <c r="E7" s="109"/>
      <c r="F7" s="109"/>
      <c r="G7" s="109"/>
      <c r="H7" s="109"/>
      <c r="I7" s="1"/>
      <c r="J7" s="1"/>
      <c r="K7" s="1"/>
      <c r="L7" s="1"/>
      <c r="M7" s="1"/>
    </row>
    <row r="8" spans="1:14" ht="21.75" customHeight="1">
      <c r="A8" s="107" t="s">
        <v>23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22.5">
      <c r="A9" s="1"/>
      <c r="B9" s="1"/>
      <c r="C9" s="1"/>
      <c r="D9" s="104" t="s">
        <v>31</v>
      </c>
      <c r="E9" s="104"/>
      <c r="F9" s="104"/>
      <c r="G9" s="104"/>
      <c r="H9" s="104"/>
    </row>
    <row r="10" spans="1:14" ht="13.5" customHeight="1">
      <c r="A10" s="1"/>
      <c r="B10" s="1"/>
      <c r="C10" s="1"/>
      <c r="D10" s="1"/>
      <c r="E10" s="1"/>
      <c r="F10" s="1"/>
      <c r="G10" s="1"/>
      <c r="H10" s="1"/>
    </row>
    <row r="11" spans="1:14" ht="36" customHeight="1">
      <c r="A11" s="105" t="s">
        <v>2</v>
      </c>
      <c r="B11" s="105"/>
      <c r="C11" s="105"/>
      <c r="D11" s="105"/>
      <c r="E11" s="105" t="s">
        <v>3</v>
      </c>
      <c r="F11" s="105"/>
      <c r="G11" s="105"/>
      <c r="H11" s="105"/>
      <c r="I11" s="106" t="s">
        <v>22</v>
      </c>
      <c r="J11" s="106"/>
      <c r="K11" s="106"/>
      <c r="L11" s="106" t="s">
        <v>21</v>
      </c>
      <c r="M11" s="106"/>
      <c r="N11" s="106"/>
    </row>
    <row r="12" spans="1:14" ht="18.75">
      <c r="A12" s="78" t="s">
        <v>32</v>
      </c>
      <c r="B12" s="79"/>
      <c r="C12" s="79"/>
      <c r="D12" s="80"/>
      <c r="E12" s="96" t="s">
        <v>52</v>
      </c>
      <c r="F12" s="97"/>
      <c r="G12" s="97"/>
      <c r="H12" s="98"/>
      <c r="I12" s="6">
        <v>1</v>
      </c>
      <c r="J12" s="102">
        <v>77</v>
      </c>
      <c r="K12" s="103"/>
      <c r="L12" s="6">
        <v>1</v>
      </c>
      <c r="M12" s="93" t="s">
        <v>55</v>
      </c>
      <c r="N12" s="94"/>
    </row>
    <row r="13" spans="1:14" ht="22.5" customHeight="1">
      <c r="A13" s="81"/>
      <c r="B13" s="82"/>
      <c r="C13" s="82"/>
      <c r="D13" s="83"/>
      <c r="E13" s="99"/>
      <c r="F13" s="100"/>
      <c r="G13" s="100"/>
      <c r="H13" s="101"/>
      <c r="I13" s="6">
        <v>2</v>
      </c>
      <c r="J13" s="102">
        <v>77</v>
      </c>
      <c r="K13" s="102"/>
      <c r="L13" s="6">
        <v>2</v>
      </c>
      <c r="M13" s="93" t="str">
        <f>M12</f>
        <v>ежедневно</v>
      </c>
      <c r="N13" s="94"/>
    </row>
    <row r="14" spans="1:14" ht="21.75" customHeight="1">
      <c r="A14" s="95" t="s">
        <v>4</v>
      </c>
      <c r="B14" s="95"/>
      <c r="C14" s="95"/>
      <c r="D14" s="95" t="s">
        <v>5</v>
      </c>
      <c r="E14" s="95"/>
      <c r="F14" s="95"/>
      <c r="G14" s="95" t="s">
        <v>6</v>
      </c>
      <c r="H14" s="95"/>
      <c r="I14" s="95"/>
      <c r="J14" s="95" t="s">
        <v>7</v>
      </c>
      <c r="K14" s="95"/>
      <c r="L14" s="95"/>
      <c r="M14" s="95"/>
      <c r="N14" s="95"/>
    </row>
    <row r="15" spans="1:14" ht="19.5" customHeight="1">
      <c r="A15" s="78" t="s">
        <v>27</v>
      </c>
      <c r="B15" s="79"/>
      <c r="C15" s="80"/>
      <c r="D15" s="84" t="s">
        <v>54</v>
      </c>
      <c r="E15" s="85"/>
      <c r="F15" s="86"/>
      <c r="G15" s="64" t="s">
        <v>26</v>
      </c>
      <c r="H15" s="65"/>
      <c r="I15" s="66"/>
      <c r="J15" s="87" t="s">
        <v>56</v>
      </c>
      <c r="K15" s="88"/>
      <c r="L15" s="88"/>
      <c r="M15" s="88"/>
      <c r="N15" s="89"/>
    </row>
    <row r="16" spans="1:14" ht="18" customHeight="1">
      <c r="A16" s="81"/>
      <c r="B16" s="82"/>
      <c r="C16" s="83"/>
      <c r="D16" s="64" t="s">
        <v>53</v>
      </c>
      <c r="E16" s="65"/>
      <c r="F16" s="66"/>
      <c r="G16" s="64" t="s">
        <v>33</v>
      </c>
      <c r="H16" s="65"/>
      <c r="I16" s="66"/>
      <c r="J16" s="90"/>
      <c r="K16" s="91"/>
      <c r="L16" s="91"/>
      <c r="M16" s="91"/>
      <c r="N16" s="92"/>
    </row>
    <row r="17" spans="1:21" ht="9.7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21" ht="18" customHeight="1">
      <c r="A18" s="51" t="s">
        <v>19</v>
      </c>
      <c r="B18" s="68"/>
      <c r="C18" s="52"/>
      <c r="D18" s="69" t="s">
        <v>8</v>
      </c>
      <c r="E18" s="62" t="s">
        <v>9</v>
      </c>
      <c r="F18" s="63" t="s">
        <v>10</v>
      </c>
      <c r="G18" s="63"/>
      <c r="H18" s="72" t="s">
        <v>8</v>
      </c>
      <c r="I18" s="62" t="s">
        <v>9</v>
      </c>
      <c r="J18" s="62"/>
      <c r="K18" s="75" t="s">
        <v>20</v>
      </c>
      <c r="L18" s="76"/>
      <c r="M18" s="76"/>
      <c r="N18" s="77"/>
    </row>
    <row r="19" spans="1:21" ht="5.25" customHeight="1">
      <c r="A19" s="51"/>
      <c r="B19" s="68"/>
      <c r="C19" s="52"/>
      <c r="D19" s="70"/>
      <c r="E19" s="62"/>
      <c r="F19" s="63"/>
      <c r="G19" s="63"/>
      <c r="H19" s="73"/>
      <c r="I19" s="62"/>
      <c r="J19" s="62"/>
      <c r="K19" s="75"/>
      <c r="L19" s="76"/>
      <c r="M19" s="76"/>
      <c r="N19" s="77"/>
      <c r="O19" s="60" t="s">
        <v>11</v>
      </c>
      <c r="P19" s="61" t="s">
        <v>12</v>
      </c>
      <c r="Q19" s="3"/>
    </row>
    <row r="20" spans="1:21" ht="27" customHeight="1">
      <c r="A20" s="37" t="s">
        <v>13</v>
      </c>
      <c r="B20" s="37" t="s">
        <v>14</v>
      </c>
      <c r="C20" s="37" t="s">
        <v>15</v>
      </c>
      <c r="D20" s="70"/>
      <c r="E20" s="62"/>
      <c r="F20" s="63"/>
      <c r="G20" s="63"/>
      <c r="H20" s="73"/>
      <c r="I20" s="62"/>
      <c r="J20" s="62"/>
      <c r="K20" s="37" t="s">
        <v>13</v>
      </c>
      <c r="L20" s="62" t="s">
        <v>14</v>
      </c>
      <c r="M20" s="62"/>
      <c r="N20" s="37" t="s">
        <v>15</v>
      </c>
      <c r="O20" s="60"/>
      <c r="P20" s="61"/>
      <c r="Q20" s="2"/>
    </row>
    <row r="21" spans="1:21" ht="22.5" customHeight="1">
      <c r="A21" s="38" t="s">
        <v>16</v>
      </c>
      <c r="B21" s="38" t="s">
        <v>17</v>
      </c>
      <c r="C21" s="38" t="s">
        <v>16</v>
      </c>
      <c r="D21" s="71"/>
      <c r="E21" s="39" t="s">
        <v>17</v>
      </c>
      <c r="F21" s="63"/>
      <c r="G21" s="63"/>
      <c r="H21" s="74"/>
      <c r="I21" s="63" t="s">
        <v>17</v>
      </c>
      <c r="J21" s="63"/>
      <c r="K21" s="38" t="s">
        <v>16</v>
      </c>
      <c r="L21" s="63" t="s">
        <v>17</v>
      </c>
      <c r="M21" s="63"/>
      <c r="N21" s="38" t="s">
        <v>16</v>
      </c>
      <c r="O21" s="60"/>
      <c r="P21" s="61"/>
      <c r="Q21" s="2"/>
    </row>
    <row r="22" spans="1:21" ht="20.25">
      <c r="A22" s="14"/>
      <c r="B22" s="15"/>
      <c r="C22" s="11">
        <v>0.33333333333333331</v>
      </c>
      <c r="D22" s="22">
        <v>0</v>
      </c>
      <c r="E22" s="39">
        <v>0</v>
      </c>
      <c r="F22" s="51" t="s">
        <v>28</v>
      </c>
      <c r="G22" s="52"/>
      <c r="H22" s="22">
        <v>77</v>
      </c>
      <c r="I22" s="53">
        <v>5</v>
      </c>
      <c r="J22" s="54"/>
      <c r="K22" s="13">
        <f t="shared" ref="K22:K36" si="0">N23+TIME(0,I22,0)</f>
        <v>0.6006944444444442</v>
      </c>
      <c r="L22" s="59"/>
      <c r="M22" s="59"/>
      <c r="N22" s="10"/>
      <c r="O22" s="4"/>
      <c r="P22" s="4" t="e">
        <f t="shared" ref="P22:P37" si="1">(H21-H22)*60/I21</f>
        <v>#VALUE!</v>
      </c>
      <c r="Q22" s="2"/>
      <c r="R22" s="30">
        <f t="shared" ref="R22:R37" si="2">H22-H21</f>
        <v>77</v>
      </c>
    </row>
    <row r="23" spans="1:21" ht="20.25">
      <c r="A23" s="10">
        <f>C22+TIME(0,E23,0)</f>
        <v>0.33680555555555552</v>
      </c>
      <c r="B23" s="20">
        <v>1</v>
      </c>
      <c r="C23" s="12">
        <f t="shared" ref="C23:C37" si="3">IF(ISTEXT(B23),A23,A23+TIME(0,B23,0))</f>
        <v>0.33749999999999997</v>
      </c>
      <c r="D23" s="31">
        <v>6</v>
      </c>
      <c r="E23" s="39">
        <v>5</v>
      </c>
      <c r="F23" s="53" t="s">
        <v>34</v>
      </c>
      <c r="G23" s="54"/>
      <c r="H23" s="22">
        <v>71</v>
      </c>
      <c r="I23" s="53">
        <v>6</v>
      </c>
      <c r="J23" s="54"/>
      <c r="K23" s="10">
        <f t="shared" si="0"/>
        <v>0.59652777777777755</v>
      </c>
      <c r="L23" s="55">
        <v>1</v>
      </c>
      <c r="M23" s="56"/>
      <c r="N23" s="12">
        <f t="shared" ref="N23:N37" si="4">IF(ISTEXT(K23),K23,K23+TIME(0,L23,0))</f>
        <v>0.59722222222222199</v>
      </c>
      <c r="O23" s="4">
        <f t="shared" ref="O23:O37" si="5">(D23-D22)*60/E23</f>
        <v>72</v>
      </c>
      <c r="P23" s="4">
        <f t="shared" si="1"/>
        <v>72</v>
      </c>
      <c r="Q23" s="29">
        <f>D22-D23</f>
        <v>-6</v>
      </c>
      <c r="R23" s="30">
        <f t="shared" si="2"/>
        <v>-6</v>
      </c>
    </row>
    <row r="24" spans="1:21" s="34" customFormat="1" ht="20.25">
      <c r="A24" s="10">
        <f t="shared" ref="A24:A33" si="6">C23+TIME(0,E24,0)</f>
        <v>0.34166666666666662</v>
      </c>
      <c r="B24" s="20">
        <v>1</v>
      </c>
      <c r="C24" s="12">
        <f t="shared" si="3"/>
        <v>0.34236111111111106</v>
      </c>
      <c r="D24" s="31">
        <v>13</v>
      </c>
      <c r="E24" s="39">
        <v>6</v>
      </c>
      <c r="F24" s="53" t="s">
        <v>35</v>
      </c>
      <c r="G24" s="54"/>
      <c r="H24" s="22">
        <v>64</v>
      </c>
      <c r="I24" s="53">
        <v>2</v>
      </c>
      <c r="J24" s="54"/>
      <c r="K24" s="10">
        <f t="shared" si="0"/>
        <v>0.59166666666666645</v>
      </c>
      <c r="L24" s="55">
        <v>1</v>
      </c>
      <c r="M24" s="56"/>
      <c r="N24" s="12">
        <f t="shared" si="4"/>
        <v>0.59236111111111089</v>
      </c>
      <c r="O24" s="4">
        <f t="shared" si="5"/>
        <v>70</v>
      </c>
      <c r="P24" s="4">
        <f t="shared" si="1"/>
        <v>70</v>
      </c>
      <c r="Q24" s="29">
        <f t="shared" ref="Q24:Q37" si="7">D23-D24</f>
        <v>-7</v>
      </c>
      <c r="R24" s="33">
        <f t="shared" si="2"/>
        <v>-7</v>
      </c>
    </row>
    <row r="25" spans="1:21" ht="20.25">
      <c r="A25" s="10">
        <f t="shared" si="6"/>
        <v>0.34374999999999994</v>
      </c>
      <c r="B25" s="20">
        <v>1</v>
      </c>
      <c r="C25" s="12">
        <f t="shared" si="3"/>
        <v>0.34444444444444439</v>
      </c>
      <c r="D25" s="22">
        <v>15</v>
      </c>
      <c r="E25" s="39">
        <v>2</v>
      </c>
      <c r="F25" s="53" t="s">
        <v>36</v>
      </c>
      <c r="G25" s="54"/>
      <c r="H25" s="22">
        <v>62</v>
      </c>
      <c r="I25" s="53">
        <v>3</v>
      </c>
      <c r="J25" s="54"/>
      <c r="K25" s="10">
        <f t="shared" si="0"/>
        <v>0.58958333333333313</v>
      </c>
      <c r="L25" s="55">
        <v>1</v>
      </c>
      <c r="M25" s="56"/>
      <c r="N25" s="12">
        <f t="shared" si="4"/>
        <v>0.59027777777777757</v>
      </c>
      <c r="O25" s="4">
        <f t="shared" si="5"/>
        <v>60</v>
      </c>
      <c r="P25" s="4">
        <f t="shared" si="1"/>
        <v>60</v>
      </c>
      <c r="Q25" s="29">
        <f t="shared" si="7"/>
        <v>-2</v>
      </c>
      <c r="R25" s="30">
        <f t="shared" si="2"/>
        <v>-2</v>
      </c>
    </row>
    <row r="26" spans="1:21" ht="20.25">
      <c r="A26" s="10">
        <f t="shared" si="6"/>
        <v>0.34652777777777771</v>
      </c>
      <c r="B26" s="20">
        <v>1</v>
      </c>
      <c r="C26" s="12">
        <f t="shared" si="3"/>
        <v>0.34722222222222215</v>
      </c>
      <c r="D26" s="22">
        <v>19</v>
      </c>
      <c r="E26" s="39">
        <v>3</v>
      </c>
      <c r="F26" s="53" t="s">
        <v>37</v>
      </c>
      <c r="G26" s="54"/>
      <c r="H26" s="22">
        <v>58</v>
      </c>
      <c r="I26" s="53">
        <v>3</v>
      </c>
      <c r="J26" s="54"/>
      <c r="K26" s="10">
        <f t="shared" si="0"/>
        <v>0.58680555555555536</v>
      </c>
      <c r="L26" s="55">
        <v>1</v>
      </c>
      <c r="M26" s="56"/>
      <c r="N26" s="12">
        <f t="shared" si="4"/>
        <v>0.5874999999999998</v>
      </c>
      <c r="O26" s="4">
        <f t="shared" si="5"/>
        <v>80</v>
      </c>
      <c r="P26" s="4">
        <f t="shared" si="1"/>
        <v>80</v>
      </c>
      <c r="Q26" s="29">
        <f t="shared" si="7"/>
        <v>-4</v>
      </c>
      <c r="R26" s="30">
        <f t="shared" si="2"/>
        <v>-4</v>
      </c>
    </row>
    <row r="27" spans="1:21" ht="18.75" customHeight="1">
      <c r="A27" s="10">
        <f t="shared" si="6"/>
        <v>0.34930555555555548</v>
      </c>
      <c r="B27" s="20">
        <v>1</v>
      </c>
      <c r="C27" s="12">
        <f t="shared" si="3"/>
        <v>0.34999999999999992</v>
      </c>
      <c r="D27" s="22">
        <v>22</v>
      </c>
      <c r="E27" s="39">
        <v>3</v>
      </c>
      <c r="F27" s="53" t="s">
        <v>38</v>
      </c>
      <c r="G27" s="54"/>
      <c r="H27" s="22">
        <v>55</v>
      </c>
      <c r="I27" s="53">
        <v>2</v>
      </c>
      <c r="J27" s="54"/>
      <c r="K27" s="10">
        <f t="shared" si="0"/>
        <v>0.58402777777777759</v>
      </c>
      <c r="L27" s="55">
        <v>1</v>
      </c>
      <c r="M27" s="56"/>
      <c r="N27" s="12">
        <f t="shared" si="4"/>
        <v>0.58472222222222203</v>
      </c>
      <c r="O27" s="4">
        <f t="shared" si="5"/>
        <v>60</v>
      </c>
      <c r="P27" s="4">
        <f t="shared" si="1"/>
        <v>60</v>
      </c>
      <c r="Q27" s="29">
        <f t="shared" si="7"/>
        <v>-3</v>
      </c>
      <c r="R27" s="30">
        <f t="shared" si="2"/>
        <v>-3</v>
      </c>
      <c r="S27" s="21"/>
      <c r="T27" s="21"/>
      <c r="U27" s="21"/>
    </row>
    <row r="28" spans="1:21" ht="18.75" customHeight="1">
      <c r="A28" s="10">
        <f t="shared" si="6"/>
        <v>0.35138888888888881</v>
      </c>
      <c r="B28" s="20">
        <v>1</v>
      </c>
      <c r="C28" s="12">
        <f t="shared" si="3"/>
        <v>0.35208333333333325</v>
      </c>
      <c r="D28" s="22">
        <v>24</v>
      </c>
      <c r="E28" s="39">
        <v>2</v>
      </c>
      <c r="F28" s="53" t="s">
        <v>39</v>
      </c>
      <c r="G28" s="54"/>
      <c r="H28" s="22">
        <v>53</v>
      </c>
      <c r="I28" s="53">
        <v>3</v>
      </c>
      <c r="J28" s="54"/>
      <c r="K28" s="10">
        <f t="shared" si="0"/>
        <v>0.58194444444444426</v>
      </c>
      <c r="L28" s="55">
        <v>1</v>
      </c>
      <c r="M28" s="56"/>
      <c r="N28" s="12">
        <f t="shared" si="4"/>
        <v>0.58263888888888871</v>
      </c>
      <c r="O28" s="4">
        <f t="shared" si="5"/>
        <v>60</v>
      </c>
      <c r="P28" s="4">
        <f t="shared" si="1"/>
        <v>60</v>
      </c>
      <c r="Q28" s="29">
        <f t="shared" si="7"/>
        <v>-2</v>
      </c>
      <c r="R28" s="30">
        <f t="shared" si="2"/>
        <v>-2</v>
      </c>
      <c r="S28" s="21"/>
      <c r="T28" s="21"/>
      <c r="U28" s="21"/>
    </row>
    <row r="29" spans="1:21" ht="18.75" customHeight="1">
      <c r="A29" s="10">
        <f t="shared" si="6"/>
        <v>0.35416666666666657</v>
      </c>
      <c r="B29" s="20">
        <v>1</v>
      </c>
      <c r="C29" s="12">
        <f t="shared" si="3"/>
        <v>0.35486111111111102</v>
      </c>
      <c r="D29" s="22">
        <v>28</v>
      </c>
      <c r="E29" s="39">
        <v>3</v>
      </c>
      <c r="F29" s="53" t="s">
        <v>40</v>
      </c>
      <c r="G29" s="54"/>
      <c r="H29" s="22">
        <v>49</v>
      </c>
      <c r="I29" s="53">
        <v>2</v>
      </c>
      <c r="J29" s="54"/>
      <c r="K29" s="10">
        <f t="shared" si="0"/>
        <v>0.5791666666666665</v>
      </c>
      <c r="L29" s="55">
        <v>1</v>
      </c>
      <c r="M29" s="56"/>
      <c r="N29" s="12">
        <f t="shared" si="4"/>
        <v>0.57986111111111094</v>
      </c>
      <c r="O29" s="4">
        <f t="shared" si="5"/>
        <v>80</v>
      </c>
      <c r="P29" s="4">
        <f t="shared" si="1"/>
        <v>80</v>
      </c>
      <c r="Q29" s="29">
        <f t="shared" si="7"/>
        <v>-4</v>
      </c>
      <c r="R29" s="30">
        <f t="shared" si="2"/>
        <v>-4</v>
      </c>
      <c r="S29" s="21"/>
      <c r="T29" s="21"/>
      <c r="U29" s="21"/>
    </row>
    <row r="30" spans="1:21" ht="18.75" customHeight="1">
      <c r="A30" s="10">
        <f t="shared" si="6"/>
        <v>0.3562499999999999</v>
      </c>
      <c r="B30" s="20">
        <v>1</v>
      </c>
      <c r="C30" s="12">
        <f t="shared" si="3"/>
        <v>0.35694444444444434</v>
      </c>
      <c r="D30" s="22">
        <v>30</v>
      </c>
      <c r="E30" s="22">
        <v>2</v>
      </c>
      <c r="F30" s="53" t="s">
        <v>41</v>
      </c>
      <c r="G30" s="54"/>
      <c r="H30" s="22">
        <v>47</v>
      </c>
      <c r="I30" s="53">
        <v>3</v>
      </c>
      <c r="J30" s="54"/>
      <c r="K30" s="10">
        <f t="shared" si="0"/>
        <v>0.57708333333333317</v>
      </c>
      <c r="L30" s="55">
        <v>1</v>
      </c>
      <c r="M30" s="56"/>
      <c r="N30" s="12">
        <f t="shared" si="4"/>
        <v>0.57777777777777761</v>
      </c>
      <c r="O30" s="4">
        <f t="shared" si="5"/>
        <v>60</v>
      </c>
      <c r="P30" s="4">
        <f t="shared" si="1"/>
        <v>60</v>
      </c>
      <c r="Q30" s="29">
        <f t="shared" si="7"/>
        <v>-2</v>
      </c>
      <c r="R30" s="30">
        <f t="shared" si="2"/>
        <v>-2</v>
      </c>
      <c r="S30" s="21"/>
      <c r="T30" s="21"/>
      <c r="U30" s="21"/>
    </row>
    <row r="31" spans="1:21" s="34" customFormat="1" ht="18.75" customHeight="1">
      <c r="A31" s="10">
        <f t="shared" si="6"/>
        <v>0.35902777777777767</v>
      </c>
      <c r="B31" s="20">
        <v>1</v>
      </c>
      <c r="C31" s="12">
        <f t="shared" si="3"/>
        <v>0.35972222222222211</v>
      </c>
      <c r="D31" s="22">
        <v>33</v>
      </c>
      <c r="E31" s="22">
        <v>3</v>
      </c>
      <c r="F31" s="53" t="s">
        <v>42</v>
      </c>
      <c r="G31" s="54"/>
      <c r="H31" s="22">
        <v>44</v>
      </c>
      <c r="I31" s="53">
        <v>3</v>
      </c>
      <c r="J31" s="54"/>
      <c r="K31" s="10">
        <f t="shared" si="0"/>
        <v>0.5743055555555554</v>
      </c>
      <c r="L31" s="55">
        <v>1</v>
      </c>
      <c r="M31" s="56"/>
      <c r="N31" s="12">
        <f t="shared" si="4"/>
        <v>0.57499999999999984</v>
      </c>
      <c r="O31" s="4">
        <f t="shared" si="5"/>
        <v>60</v>
      </c>
      <c r="P31" s="4">
        <f t="shared" si="1"/>
        <v>60</v>
      </c>
      <c r="Q31" s="29">
        <f t="shared" si="7"/>
        <v>-3</v>
      </c>
      <c r="R31" s="33">
        <f t="shared" si="2"/>
        <v>-3</v>
      </c>
      <c r="S31" s="35"/>
      <c r="T31" s="35"/>
      <c r="U31" s="35"/>
    </row>
    <row r="32" spans="1:21" ht="18.75" customHeight="1">
      <c r="A32" s="10">
        <f t="shared" si="6"/>
        <v>0.36180555555555544</v>
      </c>
      <c r="B32" s="20">
        <v>1</v>
      </c>
      <c r="C32" s="12">
        <f t="shared" si="3"/>
        <v>0.36249999999999988</v>
      </c>
      <c r="D32" s="22">
        <v>36</v>
      </c>
      <c r="E32" s="39">
        <v>3</v>
      </c>
      <c r="F32" s="53" t="s">
        <v>43</v>
      </c>
      <c r="G32" s="54"/>
      <c r="H32" s="22">
        <v>41</v>
      </c>
      <c r="I32" s="53">
        <v>3</v>
      </c>
      <c r="J32" s="54"/>
      <c r="K32" s="10">
        <f t="shared" si="0"/>
        <v>0.57152777777777763</v>
      </c>
      <c r="L32" s="55">
        <v>1</v>
      </c>
      <c r="M32" s="56"/>
      <c r="N32" s="12">
        <f t="shared" si="4"/>
        <v>0.57222222222222208</v>
      </c>
      <c r="O32" s="4">
        <f t="shared" si="5"/>
        <v>60</v>
      </c>
      <c r="P32" s="4">
        <f t="shared" si="1"/>
        <v>60</v>
      </c>
      <c r="Q32" s="29">
        <f t="shared" si="7"/>
        <v>-3</v>
      </c>
      <c r="R32" s="30">
        <f t="shared" si="2"/>
        <v>-3</v>
      </c>
      <c r="S32" s="21"/>
      <c r="T32" s="21"/>
      <c r="U32" s="21"/>
    </row>
    <row r="33" spans="1:21" s="34" customFormat="1" ht="18.75" customHeight="1">
      <c r="A33" s="10">
        <f t="shared" si="6"/>
        <v>0.3645833333333332</v>
      </c>
      <c r="B33" s="20">
        <v>1</v>
      </c>
      <c r="C33" s="12">
        <f t="shared" si="3"/>
        <v>0.36527777777777765</v>
      </c>
      <c r="D33" s="22">
        <v>39</v>
      </c>
      <c r="E33" s="39">
        <v>3</v>
      </c>
      <c r="F33" s="53" t="s">
        <v>44</v>
      </c>
      <c r="G33" s="54"/>
      <c r="H33" s="22">
        <v>38</v>
      </c>
      <c r="I33" s="53">
        <v>3</v>
      </c>
      <c r="J33" s="54"/>
      <c r="K33" s="10">
        <f t="shared" si="0"/>
        <v>0.56874999999999987</v>
      </c>
      <c r="L33" s="55">
        <v>1</v>
      </c>
      <c r="M33" s="56"/>
      <c r="N33" s="12">
        <f t="shared" si="4"/>
        <v>0.56944444444444431</v>
      </c>
      <c r="O33" s="4">
        <f t="shared" si="5"/>
        <v>60</v>
      </c>
      <c r="P33" s="4">
        <f t="shared" si="1"/>
        <v>60</v>
      </c>
      <c r="Q33" s="29">
        <f t="shared" si="7"/>
        <v>-3</v>
      </c>
      <c r="R33" s="33">
        <f t="shared" si="2"/>
        <v>-3</v>
      </c>
      <c r="S33" s="35"/>
      <c r="T33" s="35"/>
      <c r="U33" s="35"/>
    </row>
    <row r="34" spans="1:21" ht="18.75" customHeight="1">
      <c r="A34" s="10">
        <f>C33+TIME(0,E34,0)</f>
        <v>0.36736111111111097</v>
      </c>
      <c r="B34" s="20">
        <v>1</v>
      </c>
      <c r="C34" s="12">
        <f t="shared" si="3"/>
        <v>0.36805555555555541</v>
      </c>
      <c r="D34" s="22">
        <v>43</v>
      </c>
      <c r="E34" s="39">
        <v>3</v>
      </c>
      <c r="F34" s="53" t="s">
        <v>45</v>
      </c>
      <c r="G34" s="54"/>
      <c r="H34" s="22">
        <v>34</v>
      </c>
      <c r="I34" s="53">
        <v>3</v>
      </c>
      <c r="J34" s="54"/>
      <c r="K34" s="10">
        <f t="shared" si="0"/>
        <v>0.5659722222222221</v>
      </c>
      <c r="L34" s="55">
        <v>1</v>
      </c>
      <c r="M34" s="56"/>
      <c r="N34" s="12">
        <f t="shared" si="4"/>
        <v>0.56666666666666654</v>
      </c>
      <c r="O34" s="4">
        <f t="shared" si="5"/>
        <v>80</v>
      </c>
      <c r="P34" s="4">
        <f t="shared" si="1"/>
        <v>80</v>
      </c>
      <c r="Q34" s="29">
        <f t="shared" si="7"/>
        <v>-4</v>
      </c>
      <c r="R34" s="30">
        <f t="shared" si="2"/>
        <v>-4</v>
      </c>
      <c r="S34" s="21"/>
      <c r="T34" s="21"/>
      <c r="U34" s="21"/>
    </row>
    <row r="35" spans="1:21" ht="18.75" customHeight="1">
      <c r="A35" s="10">
        <f t="shared" ref="A35:A37" si="8">C34+TIME(0,E35,0)</f>
        <v>0.37013888888888874</v>
      </c>
      <c r="B35" s="20">
        <v>1</v>
      </c>
      <c r="C35" s="12">
        <f t="shared" si="3"/>
        <v>0.37083333333333318</v>
      </c>
      <c r="D35" s="22">
        <v>46</v>
      </c>
      <c r="E35" s="39">
        <v>3</v>
      </c>
      <c r="F35" s="53" t="s">
        <v>46</v>
      </c>
      <c r="G35" s="54"/>
      <c r="H35" s="22">
        <v>31</v>
      </c>
      <c r="I35" s="53">
        <v>3</v>
      </c>
      <c r="J35" s="54"/>
      <c r="K35" s="10">
        <f t="shared" si="0"/>
        <v>0.56319444444444433</v>
      </c>
      <c r="L35" s="55">
        <v>1</v>
      </c>
      <c r="M35" s="56"/>
      <c r="N35" s="12">
        <f t="shared" si="4"/>
        <v>0.56388888888888877</v>
      </c>
      <c r="O35" s="4">
        <f t="shared" si="5"/>
        <v>60</v>
      </c>
      <c r="P35" s="4">
        <f t="shared" si="1"/>
        <v>60</v>
      </c>
      <c r="Q35" s="29">
        <f t="shared" si="7"/>
        <v>-3</v>
      </c>
      <c r="R35" s="30">
        <f t="shared" si="2"/>
        <v>-3</v>
      </c>
      <c r="S35" s="21"/>
      <c r="T35" s="21"/>
      <c r="U35" s="21"/>
    </row>
    <row r="36" spans="1:21" ht="18.75" customHeight="1">
      <c r="A36" s="10">
        <f t="shared" si="8"/>
        <v>0.37291666666666651</v>
      </c>
      <c r="B36" s="20">
        <v>1</v>
      </c>
      <c r="C36" s="12">
        <f t="shared" si="3"/>
        <v>0.37361111111111095</v>
      </c>
      <c r="D36" s="22">
        <v>49</v>
      </c>
      <c r="E36" s="39">
        <v>3</v>
      </c>
      <c r="F36" s="53" t="s">
        <v>47</v>
      </c>
      <c r="G36" s="54"/>
      <c r="H36" s="22">
        <v>28</v>
      </c>
      <c r="I36" s="53">
        <v>4</v>
      </c>
      <c r="J36" s="54"/>
      <c r="K36" s="10">
        <f t="shared" si="0"/>
        <v>0.56041666666666656</v>
      </c>
      <c r="L36" s="55">
        <v>1</v>
      </c>
      <c r="M36" s="56"/>
      <c r="N36" s="12">
        <f t="shared" si="4"/>
        <v>0.56111111111111101</v>
      </c>
      <c r="O36" s="4">
        <f t="shared" si="5"/>
        <v>60</v>
      </c>
      <c r="P36" s="4">
        <f t="shared" si="1"/>
        <v>60</v>
      </c>
      <c r="Q36" s="29">
        <f t="shared" si="7"/>
        <v>-3</v>
      </c>
      <c r="R36" s="30">
        <f t="shared" si="2"/>
        <v>-3</v>
      </c>
      <c r="S36" s="21"/>
      <c r="T36" s="21"/>
      <c r="U36" s="21"/>
    </row>
    <row r="37" spans="1:21" ht="18.75" customHeight="1">
      <c r="A37" s="10">
        <f t="shared" si="8"/>
        <v>0.37638888888888872</v>
      </c>
      <c r="B37" s="20">
        <v>1</v>
      </c>
      <c r="C37" s="12">
        <f t="shared" si="3"/>
        <v>0.37708333333333316</v>
      </c>
      <c r="D37" s="22">
        <v>54</v>
      </c>
      <c r="E37" s="39">
        <v>4</v>
      </c>
      <c r="F37" s="53" t="s">
        <v>48</v>
      </c>
      <c r="G37" s="54"/>
      <c r="H37" s="22">
        <v>23</v>
      </c>
      <c r="I37" s="53">
        <v>22</v>
      </c>
      <c r="J37" s="54"/>
      <c r="K37" s="10">
        <f>N38+TIME(0,I37,0)</f>
        <v>0.55694444444444435</v>
      </c>
      <c r="L37" s="55">
        <v>1</v>
      </c>
      <c r="M37" s="56"/>
      <c r="N37" s="12">
        <f t="shared" si="4"/>
        <v>0.5576388888888888</v>
      </c>
      <c r="O37" s="4">
        <f t="shared" si="5"/>
        <v>75</v>
      </c>
      <c r="P37" s="4">
        <f t="shared" si="1"/>
        <v>75</v>
      </c>
      <c r="Q37" s="29">
        <f t="shared" si="7"/>
        <v>-5</v>
      </c>
      <c r="R37" s="30">
        <f t="shared" si="2"/>
        <v>-5</v>
      </c>
      <c r="S37" s="21"/>
      <c r="T37" s="21"/>
      <c r="U37" s="21"/>
    </row>
    <row r="38" spans="1:21" ht="24" customHeight="1">
      <c r="A38" s="13">
        <f>C37+TIME(0,E38,0)</f>
        <v>0.39236111111111094</v>
      </c>
      <c r="B38" s="16"/>
      <c r="C38" s="11"/>
      <c r="D38" s="23">
        <v>77</v>
      </c>
      <c r="E38" s="19">
        <v>22</v>
      </c>
      <c r="F38" s="51" t="s">
        <v>49</v>
      </c>
      <c r="G38" s="52"/>
      <c r="H38" s="22">
        <v>0</v>
      </c>
      <c r="I38" s="53">
        <v>0</v>
      </c>
      <c r="J38" s="54"/>
      <c r="K38" s="10"/>
      <c r="L38" s="55"/>
      <c r="M38" s="56"/>
      <c r="N38" s="11">
        <v>0.54166666666666663</v>
      </c>
      <c r="O38" s="4" t="e">
        <f>(D38-#REF!)*60/E38</f>
        <v>#REF!</v>
      </c>
      <c r="P38" s="4"/>
      <c r="Q38" s="29" t="e">
        <f>#REF!-D38</f>
        <v>#REF!</v>
      </c>
      <c r="R38" s="30" t="e">
        <f>H38-#REF!</f>
        <v>#REF!</v>
      </c>
      <c r="S38" s="21"/>
      <c r="T38" s="21"/>
      <c r="U38" s="21"/>
    </row>
    <row r="39" spans="1:21" ht="7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"/>
      <c r="Q39" s="7"/>
    </row>
    <row r="40" spans="1:21" ht="18.75">
      <c r="A40" s="57" t="s">
        <v>29</v>
      </c>
      <c r="B40" s="57"/>
      <c r="C40" s="57"/>
      <c r="D40" s="32">
        <f>A38-C22</f>
        <v>5.9027777777777624E-2</v>
      </c>
      <c r="E40" s="28"/>
      <c r="F40" s="28" t="s">
        <v>30</v>
      </c>
      <c r="G40" s="41">
        <f>N38-A38</f>
        <v>0.14930555555555569</v>
      </c>
      <c r="H40" s="57" t="str">
        <f>A40</f>
        <v xml:space="preserve">Время в пути, ч-мин </v>
      </c>
      <c r="I40" s="57"/>
      <c r="J40" s="57"/>
      <c r="K40" s="57"/>
      <c r="L40" s="28"/>
      <c r="M40" s="28"/>
      <c r="N40" s="32">
        <f>K22-N38</f>
        <v>5.9027777777777568E-2</v>
      </c>
    </row>
    <row r="41" spans="1:21" ht="18.75">
      <c r="A41" s="36"/>
      <c r="B41" s="36"/>
      <c r="C41" s="36"/>
      <c r="D41" s="40"/>
      <c r="E41" s="28"/>
      <c r="F41" s="28"/>
      <c r="G41" s="44"/>
      <c r="H41" s="36"/>
      <c r="I41" s="36"/>
      <c r="J41" s="36"/>
      <c r="K41" s="36"/>
      <c r="L41" s="28"/>
      <c r="M41" s="28"/>
      <c r="N41" s="40"/>
    </row>
    <row r="42" spans="1:21" ht="18.75">
      <c r="A42" s="36"/>
      <c r="B42" s="36"/>
      <c r="C42" s="36"/>
      <c r="D42" s="43"/>
      <c r="E42" s="42"/>
      <c r="F42" s="42"/>
      <c r="G42" s="43"/>
      <c r="H42" s="36"/>
      <c r="I42" s="36"/>
      <c r="J42" s="36"/>
      <c r="K42" s="36"/>
      <c r="L42" s="28"/>
      <c r="M42" s="28"/>
      <c r="N42" s="40"/>
    </row>
    <row r="43" spans="1:21" ht="45" customHeight="1">
      <c r="A43" s="24" t="s">
        <v>50</v>
      </c>
      <c r="B43" s="24"/>
      <c r="C43" s="24"/>
      <c r="D43" s="24"/>
      <c r="E43" s="24"/>
      <c r="F43" s="24"/>
      <c r="G43" s="24"/>
      <c r="H43" s="25"/>
      <c r="I43" s="26"/>
      <c r="J43" s="26"/>
      <c r="K43" s="28" t="s">
        <v>51</v>
      </c>
      <c r="L43" s="27"/>
      <c r="M43" s="27"/>
      <c r="N43" s="27"/>
    </row>
    <row r="44" spans="1:21" ht="18.7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21" ht="17.25" customHeight="1">
      <c r="J45" s="58"/>
      <c r="K45" s="58"/>
    </row>
    <row r="46" spans="1:21" ht="21">
      <c r="B46" s="50"/>
      <c r="C46" s="50"/>
      <c r="D46" s="50"/>
    </row>
  </sheetData>
  <mergeCells count="97">
    <mergeCell ref="B46:D46"/>
    <mergeCell ref="F38:G38"/>
    <mergeCell ref="I38:J38"/>
    <mergeCell ref="L38:M38"/>
    <mergeCell ref="A40:C40"/>
    <mergeCell ref="H40:K40"/>
    <mergeCell ref="J45:K45"/>
    <mergeCell ref="F36:G36"/>
    <mergeCell ref="I36:J36"/>
    <mergeCell ref="L36:M36"/>
    <mergeCell ref="F37:G37"/>
    <mergeCell ref="I37:J37"/>
    <mergeCell ref="L37:M37"/>
    <mergeCell ref="F34:G34"/>
    <mergeCell ref="I34:J34"/>
    <mergeCell ref="L34:M34"/>
    <mergeCell ref="F35:G35"/>
    <mergeCell ref="I35:J35"/>
    <mergeCell ref="L35:M35"/>
    <mergeCell ref="F32:G32"/>
    <mergeCell ref="I32:J32"/>
    <mergeCell ref="L32:M32"/>
    <mergeCell ref="F33:G33"/>
    <mergeCell ref="I33:J33"/>
    <mergeCell ref="L33:M33"/>
    <mergeCell ref="F30:G30"/>
    <mergeCell ref="I30:J30"/>
    <mergeCell ref="L30:M30"/>
    <mergeCell ref="F31:G31"/>
    <mergeCell ref="I31:J31"/>
    <mergeCell ref="L31:M31"/>
    <mergeCell ref="F28:G28"/>
    <mergeCell ref="I28:J28"/>
    <mergeCell ref="L28:M28"/>
    <mergeCell ref="F29:G29"/>
    <mergeCell ref="I29:J29"/>
    <mergeCell ref="L29:M29"/>
    <mergeCell ref="F26:G26"/>
    <mergeCell ref="I26:J26"/>
    <mergeCell ref="L26:M26"/>
    <mergeCell ref="F27:G27"/>
    <mergeCell ref="I27:J27"/>
    <mergeCell ref="L27:M27"/>
    <mergeCell ref="F24:G24"/>
    <mergeCell ref="I24:J24"/>
    <mergeCell ref="L24:M24"/>
    <mergeCell ref="F25:G25"/>
    <mergeCell ref="I25:J25"/>
    <mergeCell ref="L25:M25"/>
    <mergeCell ref="F22:G22"/>
    <mergeCell ref="I22:J22"/>
    <mergeCell ref="L22:M22"/>
    <mergeCell ref="F23:G23"/>
    <mergeCell ref="I23:J23"/>
    <mergeCell ref="L23:M23"/>
    <mergeCell ref="O19:O21"/>
    <mergeCell ref="P19:P21"/>
    <mergeCell ref="L20:M20"/>
    <mergeCell ref="I21:J21"/>
    <mergeCell ref="L21:M21"/>
    <mergeCell ref="G16:I16"/>
    <mergeCell ref="A17:N17"/>
    <mergeCell ref="A18:C18"/>
    <mergeCell ref="D18:D21"/>
    <mergeCell ref="E18:E20"/>
    <mergeCell ref="F18:G21"/>
    <mergeCell ref="H18:H21"/>
    <mergeCell ref="I18:J20"/>
    <mergeCell ref="K18:N18"/>
    <mergeCell ref="A19:C19"/>
    <mergeCell ref="A15:C16"/>
    <mergeCell ref="D15:F15"/>
    <mergeCell ref="G15:I15"/>
    <mergeCell ref="J15:N16"/>
    <mergeCell ref="D16:F16"/>
    <mergeCell ref="K19:N19"/>
    <mergeCell ref="M13:N13"/>
    <mergeCell ref="A14:C14"/>
    <mergeCell ref="D14:F14"/>
    <mergeCell ref="G14:I14"/>
    <mergeCell ref="J14:N14"/>
    <mergeCell ref="A12:D13"/>
    <mergeCell ref="E12:H13"/>
    <mergeCell ref="J12:K12"/>
    <mergeCell ref="M12:N12"/>
    <mergeCell ref="J13:K13"/>
    <mergeCell ref="D9:H9"/>
    <mergeCell ref="A11:D11"/>
    <mergeCell ref="E11:H11"/>
    <mergeCell ref="I11:K11"/>
    <mergeCell ref="L11:N11"/>
    <mergeCell ref="A8:N8"/>
    <mergeCell ref="G1:K1"/>
    <mergeCell ref="G2:N2"/>
    <mergeCell ref="K3:N3"/>
    <mergeCell ref="G5:K5"/>
    <mergeCell ref="D7:H7"/>
  </mergeCells>
  <pageMargins left="0.45" right="0.24" top="1" bottom="0.55000000000000004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8.00-13.00 </vt:lpstr>
      <vt:lpstr>'8.00-13.00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NOtoka</dc:creator>
  <cp:lastModifiedBy>user</cp:lastModifiedBy>
  <cp:revision/>
  <cp:lastPrinted>2021-03-12T10:59:56Z</cp:lastPrinted>
  <dcterms:created xsi:type="dcterms:W3CDTF">2012-11-30T09:40:03Z</dcterms:created>
  <dcterms:modified xsi:type="dcterms:W3CDTF">2021-06-29T05:23:19Z</dcterms:modified>
</cp:coreProperties>
</file>